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695" windowHeight="11250"/>
  </bookViews>
  <sheets>
    <sheet name="VÝKAZ VÝMĚR" sheetId="4" r:id="rId1"/>
    <sheet name="List1" sheetId="5" r:id="rId2"/>
  </sheets>
  <definedNames>
    <definedName name="_xlnm.Print_Area" localSheetId="0">'VÝKAZ VÝMĚR'!$A$2:$K$57</definedName>
  </definedNames>
  <calcPr calcId="145621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M11" i="4" l="1"/>
  <c r="K49" i="4" l="1"/>
  <c r="M49" i="4" s="1"/>
  <c r="K21" i="4" l="1"/>
  <c r="M21" i="4" s="1"/>
  <c r="K20" i="4"/>
  <c r="M20" i="4" s="1"/>
  <c r="K33" i="4"/>
  <c r="M33" i="4" s="1"/>
  <c r="K32" i="4"/>
  <c r="M32" i="4" s="1"/>
  <c r="K50" i="4" l="1"/>
  <c r="M50" i="4" s="1"/>
  <c r="K52" i="4" l="1"/>
  <c r="M52" i="4" s="1"/>
  <c r="K17" i="4" l="1"/>
  <c r="M17" i="4" s="1"/>
  <c r="K18" i="4"/>
  <c r="M18" i="4" s="1"/>
  <c r="K38" i="4"/>
  <c r="M38" i="4" s="1"/>
  <c r="K51" i="4"/>
  <c r="M51" i="4" s="1"/>
  <c r="K47" i="4"/>
  <c r="M47" i="4" s="1"/>
  <c r="K46" i="4"/>
  <c r="M46" i="4" s="1"/>
  <c r="K44" i="4"/>
  <c r="M44" i="4" s="1"/>
  <c r="K43" i="4"/>
  <c r="M43" i="4" s="1"/>
  <c r="K42" i="4"/>
  <c r="M42" i="4" s="1"/>
  <c r="K41" i="4"/>
  <c r="M41" i="4" s="1"/>
  <c r="K40" i="4"/>
  <c r="M40" i="4" s="1"/>
  <c r="K39" i="4"/>
  <c r="M39" i="4" s="1"/>
  <c r="K37" i="4"/>
  <c r="M37" i="4" s="1"/>
  <c r="K36" i="4"/>
  <c r="M36" i="4" s="1"/>
  <c r="K35" i="4"/>
  <c r="M35" i="4" s="1"/>
  <c r="K31" i="4"/>
  <c r="M31" i="4" s="1"/>
  <c r="K28" i="4"/>
  <c r="M28" i="4" s="1"/>
  <c r="K29" i="4"/>
  <c r="M29" i="4" s="1"/>
  <c r="K30" i="4"/>
  <c r="M30" i="4" s="1"/>
  <c r="K27" i="4"/>
  <c r="M27" i="4" s="1"/>
  <c r="K24" i="4"/>
  <c r="M24" i="4" s="1"/>
  <c r="K25" i="4"/>
  <c r="M25" i="4" s="1"/>
  <c r="K23" i="4"/>
  <c r="M23" i="4" s="1"/>
  <c r="K14" i="4"/>
  <c r="M14" i="4" s="1"/>
  <c r="K15" i="4"/>
  <c r="M15" i="4" s="1"/>
  <c r="K16" i="4"/>
  <c r="M16" i="4" s="1"/>
  <c r="K19" i="4"/>
  <c r="M19" i="4" s="1"/>
  <c r="K13" i="4"/>
  <c r="M13" i="4" s="1"/>
  <c r="L54" i="4" s="1"/>
  <c r="A2" i="5"/>
  <c r="A3" i="5" s="1"/>
</calcChain>
</file>

<file path=xl/sharedStrings.xml><?xml version="1.0" encoding="utf-8"?>
<sst xmlns="http://schemas.openxmlformats.org/spreadsheetml/2006/main" count="73" uniqueCount="68">
  <si>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</si>
  <si>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</si>
  <si>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</si>
  <si>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</si>
  <si>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</si>
  <si>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</si>
  <si>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</si>
  <si>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</si>
  <si>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</si>
  <si>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</si>
  <si>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</si>
  <si>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</si>
  <si>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</si>
  <si>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</si>
  <si>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</si>
  <si>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revizní oprava v rozsahu IS 2</t>
  </si>
  <si>
    <r>
      <t>1 m</t>
    </r>
    <r>
      <rPr>
        <vertAlign val="superscript"/>
        <sz val="7"/>
        <rFont val="Arial"/>
        <family val="2"/>
        <charset val="238"/>
      </rPr>
      <t>2</t>
    </r>
  </si>
  <si>
    <t>Revizní oprava přídavného ventilu Dako</t>
  </si>
  <si>
    <t>hod</t>
  </si>
  <si>
    <t>Periodická oprava - revize a technická kontrola železničního nákladního vozu</t>
  </si>
  <si>
    <t>Provozní revize vzduchojemů podle 100/1995 Sb.</t>
  </si>
  <si>
    <t>Dodávky (materiál)</t>
  </si>
  <si>
    <t>Montáže (práce)</t>
  </si>
  <si>
    <t>podvozky - vícepráce</t>
  </si>
  <si>
    <t>dosazení nového svorníku pružnice</t>
  </si>
  <si>
    <t>dosazení nové pojistky svorníku pružnice</t>
  </si>
  <si>
    <t>brzda - vícepráce</t>
  </si>
  <si>
    <t>Revizní oprava stavěče zdrží</t>
  </si>
  <si>
    <t>dosazení nové kluznice (pouze pevná)</t>
  </si>
  <si>
    <t>Táhlové a narážecí ústrojí - vícepráce</t>
  </si>
  <si>
    <t xml:space="preserve">Hodinová sazba pro opravy nástavby (rovnání klapek, klanic atp., opravy stupaček, zábradlí, svarů v podlaze) </t>
  </si>
  <si>
    <t>Dosazení staropotřebného háku</t>
  </si>
  <si>
    <t>dvojkolí - vícepráce</t>
  </si>
  <si>
    <t>Nátěry a nápisy - vícepráce</t>
  </si>
  <si>
    <t>nástavba vozu - vícepráce</t>
  </si>
  <si>
    <t>Výměna brzdového kohoutu AKH</t>
  </si>
  <si>
    <t>Dosazení staropotřebné šroubovky</t>
  </si>
  <si>
    <t>Oprava vypružení tažného ústrojí (s výměnou evolutní pružiny)</t>
  </si>
  <si>
    <t>výměna horního dílu torny za renovovaný</t>
  </si>
  <si>
    <t>výměna spodního dílu torny za renovovaný</t>
  </si>
  <si>
    <t>výměna spodního dílu torny za nový</t>
  </si>
  <si>
    <t>výměna horního dílu torny za nový</t>
  </si>
  <si>
    <t>dosazení nového ložiska včetně vnitřního kroužku (vždy na celé jedno dvojkolí)</t>
  </si>
  <si>
    <t>Renovace tažného háku</t>
  </si>
  <si>
    <t>Oprava šroubovky</t>
  </si>
  <si>
    <t>Oprava koše táhla</t>
  </si>
  <si>
    <t>Výměna koše táhla za renovovaný</t>
  </si>
  <si>
    <t>Výměna prkna podlahy</t>
  </si>
  <si>
    <t>Výměna celé podlahy</t>
  </si>
  <si>
    <t>Dosazení staropotřebné klanice</t>
  </si>
  <si>
    <t>Dosazení nových vzduchojemů dle EN 286-3</t>
  </si>
  <si>
    <t>Dosazení nové brzdové zdrže</t>
  </si>
  <si>
    <t>Nová kluzná příložka</t>
  </si>
  <si>
    <t xml:space="preserve">
vozy s podvozky 26-2.8 Res, Smmp </t>
  </si>
  <si>
    <t>VÝKAZ VÝMĚR</t>
  </si>
  <si>
    <t>Váhová hodnota</t>
  </si>
  <si>
    <t>Body</t>
  </si>
  <si>
    <t>Dodání nové pružnice</t>
  </si>
  <si>
    <t>Dodání staropotřebné pružnice</t>
  </si>
  <si>
    <t>Celkový počet bodů:</t>
  </si>
  <si>
    <t>Revizní oprava dle vyhl. 173/1995Sb., předpisu SŽDC S8, technických podmínek vozidla a souboru technologických postupů.</t>
  </si>
  <si>
    <t>dodání staropotřebného dvojkolí (v případě potřeby)</t>
  </si>
  <si>
    <t>Revizní oprava nárazníku</t>
  </si>
  <si>
    <t>Dosazení staropotřebného nárazníku</t>
  </si>
  <si>
    <t>Oprava nápisů</t>
  </si>
  <si>
    <t>Místní oprava nátěru</t>
  </si>
  <si>
    <t>Revizní oprava rozvaděče</t>
  </si>
  <si>
    <t>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</si>
</sst>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Fill="1"/>
    <xf numFmtId="49" fontId="2" fillId="0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/>
    <xf numFmtId="164" fontId="6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2" fillId="0" borderId="1" xfId="0" applyFont="1" applyFill="1" applyBorder="1" applyAlignment="1">
      <alignment wrapText="1"/>
    </xf>
    <xf numFmtId="164" fontId="6" fillId="0" borderId="2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 applyProtection="1">
      <alignment horizontal="right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wrapText="1"/>
    </xf>
    <xf numFmtId="164" fontId="6" fillId="2" borderId="13" xfId="0" applyNumberFormat="1" applyFont="1" applyFill="1" applyBorder="1" applyAlignment="1">
      <alignment horizontal="right"/>
    </xf>
    <xf numFmtId="165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</xf>
    <xf numFmtId="49" fontId="2" fillId="2" borderId="34" xfId="0" applyNumberFormat="1" applyFont="1" applyFill="1" applyBorder="1" applyAlignment="1" applyProtection="1">
      <alignment horizontal="center" vertical="center"/>
    </xf>
    <xf numFmtId="164" fontId="6" fillId="2" borderId="25" xfId="0" applyNumberFormat="1" applyFont="1" applyFill="1" applyBorder="1" applyAlignment="1">
      <alignment horizontal="right"/>
    </xf>
    <xf numFmtId="165" fontId="6" fillId="2" borderId="25" xfId="0" applyNumberFormat="1" applyFont="1" applyFill="1" applyBorder="1" applyAlignment="1" applyProtection="1">
      <alignment horizontal="right"/>
      <protection locked="0"/>
    </xf>
    <xf numFmtId="164" fontId="6" fillId="2" borderId="25" xfId="0" applyNumberFormat="1" applyFont="1" applyFill="1" applyBorder="1" applyAlignment="1" applyProtection="1">
      <alignment horizontal="right"/>
    </xf>
    <xf numFmtId="49" fontId="2" fillId="0" borderId="10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wrapText="1"/>
    </xf>
    <xf numFmtId="164" fontId="6" fillId="0" borderId="1" xfId="0" applyNumberFormat="1" applyFont="1" applyFill="1" applyBorder="1" applyAlignment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 applyProtection="1">
      <protection locked="0"/>
    </xf>
    <xf numFmtId="0" fontId="2" fillId="0" borderId="12" xfId="0" applyFont="1" applyFill="1" applyBorder="1" applyAlignment="1">
      <alignment wrapText="1"/>
    </xf>
    <xf numFmtId="0" fontId="6" fillId="2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165" fontId="6" fillId="2" borderId="12" xfId="0" applyNumberFormat="1" applyFont="1" applyFill="1" applyBorder="1" applyAlignment="1" applyProtection="1">
      <protection locked="0"/>
    </xf>
    <xf numFmtId="0" fontId="6" fillId="2" borderId="1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2" xfId="0" applyNumberFormat="1" applyFont="1" applyFill="1" applyBorder="1" applyAlignment="1" applyProtection="1">
      <alignment horizontal="right"/>
      <protection locked="0"/>
    </xf>
    <xf numFmtId="16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 applyProtection="1">
      <alignment horizontal="right"/>
    </xf>
    <xf numFmtId="164" fontId="6" fillId="2" borderId="1" xfId="0" applyNumberFormat="1" applyFont="1" applyFill="1" applyBorder="1" applyAlignment="1" applyProtection="1">
      <alignment horizontal="right"/>
      <protection locked="0"/>
    </xf>
    <xf numFmtId="0" fontId="6" fillId="0" borderId="29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164" fontId="6" fillId="2" borderId="12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center" vertical="center"/>
    </xf>
    <xf numFmtId="49" fontId="2" fillId="0" borderId="40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wrapText="1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35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49" fontId="2" fillId="2" borderId="41" xfId="0" applyNumberFormat="1" applyFont="1" applyFill="1" applyBorder="1" applyAlignment="1" applyProtection="1">
      <alignment horizontal="center" vertical="center"/>
    </xf>
    <xf numFmtId="49" fontId="2" fillId="0" borderId="38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>
      <alignment vertical="center"/>
    </xf>
    <xf numFmtId="165" fontId="6" fillId="2" borderId="2" xfId="0" applyNumberFormat="1" applyFont="1" applyFill="1" applyBorder="1" applyAlignment="1" applyProtection="1">
      <protection locked="0"/>
    </xf>
    <xf numFmtId="0" fontId="6" fillId="2" borderId="42" xfId="0" applyFont="1" applyFill="1" applyBorder="1" applyAlignment="1">
      <alignment horizontal="center"/>
    </xf>
    <xf numFmtId="0" fontId="6" fillId="2" borderId="43" xfId="0" applyFont="1" applyFill="1" applyBorder="1" applyAlignment="1">
      <alignment horizontal="center"/>
    </xf>
    <xf numFmtId="165" fontId="6" fillId="2" borderId="1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>
      <alignment horizontal="center"/>
    </xf>
    <xf numFmtId="0" fontId="6" fillId="2" borderId="25" xfId="0" applyFont="1" applyFill="1" applyBorder="1"/>
    <xf numFmtId="0" fontId="6" fillId="2" borderId="26" xfId="0" applyFont="1" applyFill="1" applyBorder="1"/>
    <xf numFmtId="0" fontId="6" fillId="2" borderId="13" xfId="0" applyFont="1" applyFill="1" applyBorder="1"/>
    <xf numFmtId="164" fontId="6" fillId="0" borderId="12" xfId="0" applyNumberFormat="1" applyFont="1" applyFill="1" applyBorder="1" applyAlignment="1">
      <alignment horizontal="right" vertical="center"/>
    </xf>
    <xf numFmtId="9" fontId="6" fillId="0" borderId="12" xfId="0" applyNumberFormat="1" applyFont="1" applyFill="1" applyBorder="1" applyAlignment="1">
      <alignment vertical="center"/>
    </xf>
    <xf numFmtId="9" fontId="6" fillId="0" borderId="1" xfId="0" applyNumberFormat="1" applyFont="1" applyFill="1" applyBorder="1"/>
    <xf numFmtId="9" fontId="6" fillId="0" borderId="2" xfId="0" applyNumberFormat="1" applyFont="1" applyFill="1" applyBorder="1"/>
    <xf numFmtId="9" fontId="6" fillId="0" borderId="12" xfId="0" applyNumberFormat="1" applyFont="1" applyFill="1" applyBorder="1"/>
    <xf numFmtId="49" fontId="6" fillId="2" borderId="26" xfId="0" applyNumberFormat="1" applyFont="1" applyFill="1" applyBorder="1" applyAlignment="1">
      <alignment horizontal="right"/>
    </xf>
    <xf numFmtId="49" fontId="6" fillId="2" borderId="3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wrapText="1"/>
    </xf>
    <xf numFmtId="0" fontId="0" fillId="0" borderId="23" xfId="0" applyFill="1" applyBorder="1" applyAlignment="1">
      <alignment horizontal="center"/>
    </xf>
    <xf numFmtId="0" fontId="0" fillId="0" borderId="23" xfId="0" applyFill="1" applyBorder="1"/>
    <xf numFmtId="0" fontId="8" fillId="0" borderId="0" xfId="0" applyFont="1" applyFill="1" applyBorder="1" applyAlignment="1"/>
    <xf numFmtId="49" fontId="6" fillId="0" borderId="20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32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top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32288</xdr:colOff>
      <xdr:row>10</xdr:row>
      <xdr:rowOff>16142</xdr:rowOff>
    </xdr:from>
    <xdr:to>
      <xdr:col>3</xdr:col>
      <xdr:colOff>4609131</xdr:colOff>
      <xdr:row>10</xdr:row>
      <xdr:rowOff>3204597</xdr:rowOff>
    </xdr:to>
    <xdr:sp macro="" textlink="">
      <xdr:nvSpPr>
        <xdr:cNvPr id="2" name="TextovéPole 1"/>
        <xdr:cNvSpPr txBox="1"/>
      </xdr:nvSpPr>
      <xdr:spPr>
        <a:xfrm>
          <a:off x="1017076" y="1953430"/>
          <a:ext cx="4576843" cy="31884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Revize včetně:</a:t>
          </a:r>
        </a:p>
        <a:p>
          <a:r>
            <a:rPr lang="cs-CZ" sz="1100"/>
            <a:t>- drobného spotřebního materiálu a</a:t>
          </a:r>
          <a:r>
            <a:rPr lang="cs-CZ" sz="1100" baseline="0"/>
            <a:t> maziv</a:t>
          </a:r>
          <a:endParaRPr lang="cs-CZ" sz="1100"/>
        </a:p>
        <a:p>
          <a:r>
            <a:rPr lang="cs-CZ" sz="1100"/>
            <a:t>- výměna vadného spojovacího materiálu</a:t>
          </a:r>
        </a:p>
        <a:p>
          <a:r>
            <a:rPr lang="cs-CZ" sz="1100"/>
            <a:t>Cena zahrnuje rovněž: </a:t>
          </a:r>
        </a:p>
        <a:p>
          <a:r>
            <a:rPr lang="cs-CZ" sz="1100"/>
            <a:t>- revizi podvozků D3 včetně provedení defektoskopie hlavního listu pružnice</a:t>
          </a:r>
        </a:p>
        <a:p>
          <a:r>
            <a:rPr lang="cs-CZ" sz="1100"/>
            <a:t>- revizi brzdy </a:t>
          </a: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Br3 včetně zkoušky na Hakan </a:t>
          </a:r>
        </a:p>
        <a:p>
          <a:r>
            <a:rPr lang="cs-CZ" sz="1100"/>
            <a:t>- prohlídku dvojkolí ve stupni IS0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kontrola,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popř. oprava mechanické části brzdy v podvozku i rámu vozu</a:t>
          </a:r>
          <a:endParaRPr lang="cs-CZ" sz="1100"/>
        </a:p>
        <a:p>
          <a:r>
            <a:rPr lang="cs-CZ" sz="1100"/>
            <a:t>- kontrola vodivého propojení částí vozida podle vyhlášky 173/1995 Sb.</a:t>
          </a:r>
        </a:p>
        <a:p>
          <a:r>
            <a:rPr lang="cs-CZ" sz="1100"/>
            <a:t>- zvážení vozu</a:t>
          </a:r>
        </a:p>
        <a:p>
          <a:r>
            <a:rPr lang="cs-CZ" sz="1100"/>
            <a:t>- Vystavení dokumentace:</a:t>
          </a:r>
          <a:r>
            <a:rPr lang="cs-CZ" sz="1100" baseline="0"/>
            <a:t> </a:t>
          </a:r>
          <a:r>
            <a:rPr lang="cs-CZ" sz="1100"/>
            <a:t>měrový list dvojkolí v případě výměny dvojkolí, osvědčení o shodě s typem a protokol o TK podle vyhlášky 173/1995 Sb, protokol o kontrole</a:t>
          </a:r>
          <a:r>
            <a:rPr lang="cs-CZ" sz="1100" baseline="0"/>
            <a:t> vodivého propojení</a:t>
          </a:r>
          <a:endParaRPr lang="cs-CZ" sz="1100"/>
        </a:p>
        <a:p>
          <a:r>
            <a:rPr lang="cs-CZ" sz="1100"/>
            <a:t>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showGridLines="0" tabSelected="1" zoomScale="118" zoomScaleNormal="118" workbookViewId="0"/>
  </sheetViews>
  <sheetFormatPr defaultRowHeight="12.75" x14ac:dyDescent="0.2"/>
  <cols>
    <col min="1" max="1" width="4.28515625" style="1" customWidth="1"/>
    <col min="2" max="2" width="5.85546875" style="1" customWidth="1"/>
    <col min="3" max="3" width="4.7109375" style="1" customWidth="1"/>
    <col min="4" max="4" width="74.140625" style="1" customWidth="1"/>
    <col min="5" max="5" width="3.7109375" style="3" customWidth="1"/>
    <col min="6" max="6" width="9" style="3" customWidth="1"/>
    <col min="7" max="7" width="11.5703125" style="1" customWidth="1"/>
    <col min="8" max="8" width="10.28515625" style="1" customWidth="1"/>
    <col min="9" max="9" width="12" style="1" customWidth="1"/>
    <col min="10" max="11" width="10.28515625" style="1" customWidth="1"/>
    <col min="12" max="16384" width="9.140625" style="1"/>
  </cols>
  <sheetData>
    <row r="1" spans="1:13" x14ac:dyDescent="0.2">
      <c r="A1" s="1" t="s">
        <v>67</v>
      </c>
    </row>
    <row r="2" spans="1:13" ht="30.75" customHeight="1" x14ac:dyDescent="0.2">
      <c r="A2" s="130" t="s">
        <v>54</v>
      </c>
      <c r="B2" s="130"/>
      <c r="C2" s="130"/>
      <c r="D2" s="130"/>
    </row>
    <row r="3" spans="1:13" x14ac:dyDescent="0.2">
      <c r="A3" s="4" t="s">
        <v>19</v>
      </c>
      <c r="B3" s="4"/>
      <c r="C3" s="5"/>
      <c r="D3" s="5"/>
    </row>
    <row r="4" spans="1:13" ht="12.75" customHeight="1" x14ac:dyDescent="0.2">
      <c r="A4" s="131" t="s">
        <v>53</v>
      </c>
      <c r="B4" s="131"/>
      <c r="C4" s="131"/>
      <c r="D4" s="131"/>
      <c r="E4" s="131"/>
      <c r="F4" s="131"/>
      <c r="G4" s="131"/>
      <c r="H4" s="131"/>
    </row>
    <row r="5" spans="1:13" ht="13.5" thickBot="1" x14ac:dyDescent="0.25"/>
    <row r="6" spans="1:13" ht="15.75" customHeight="1" thickBot="1" x14ac:dyDescent="0.25">
      <c r="A6" s="99" t="s">
        <v>0</v>
      </c>
      <c r="B6" s="102" t="s">
        <v>1</v>
      </c>
      <c r="C6" s="103"/>
      <c r="D6" s="125"/>
      <c r="E6" s="99" t="s">
        <v>2</v>
      </c>
      <c r="F6" s="99" t="s">
        <v>4</v>
      </c>
      <c r="G6" s="111" t="s">
        <v>5</v>
      </c>
      <c r="H6" s="112"/>
      <c r="I6" s="112"/>
      <c r="J6" s="112"/>
      <c r="K6" s="113"/>
      <c r="L6" s="108" t="s">
        <v>55</v>
      </c>
      <c r="M6" s="108" t="s">
        <v>56</v>
      </c>
    </row>
    <row r="7" spans="1:13" ht="15" customHeight="1" thickBot="1" x14ac:dyDescent="0.25">
      <c r="A7" s="100"/>
      <c r="B7" s="104"/>
      <c r="C7" s="105"/>
      <c r="D7" s="126"/>
      <c r="E7" s="100"/>
      <c r="F7" s="100"/>
      <c r="G7" s="111" t="s">
        <v>21</v>
      </c>
      <c r="H7" s="113"/>
      <c r="I7" s="111" t="s">
        <v>22</v>
      </c>
      <c r="J7" s="113"/>
      <c r="K7" s="108" t="s">
        <v>3</v>
      </c>
      <c r="L7" s="109"/>
      <c r="M7" s="109"/>
    </row>
    <row r="8" spans="1:13" ht="15.75" customHeight="1" thickBot="1" x14ac:dyDescent="0.25">
      <c r="A8" s="101"/>
      <c r="B8" s="106"/>
      <c r="C8" s="107"/>
      <c r="D8" s="127"/>
      <c r="E8" s="101"/>
      <c r="F8" s="101"/>
      <c r="G8" s="6" t="s">
        <v>6</v>
      </c>
      <c r="H8" s="6" t="s">
        <v>7</v>
      </c>
      <c r="I8" s="6" t="s">
        <v>6</v>
      </c>
      <c r="J8" s="6" t="s">
        <v>7</v>
      </c>
      <c r="K8" s="110"/>
      <c r="L8" s="110"/>
      <c r="M8" s="110"/>
    </row>
    <row r="9" spans="1:13" s="7" customFormat="1" ht="10.5" customHeight="1" thickBot="1" x14ac:dyDescent="0.25">
      <c r="A9" s="68">
        <v>1</v>
      </c>
      <c r="B9" s="123">
        <v>2</v>
      </c>
      <c r="C9" s="124"/>
      <c r="D9" s="69">
        <v>3</v>
      </c>
      <c r="E9" s="67">
        <v>4</v>
      </c>
      <c r="F9" s="67">
        <v>5</v>
      </c>
      <c r="G9" s="67">
        <v>6</v>
      </c>
      <c r="H9" s="67">
        <v>7</v>
      </c>
      <c r="I9" s="67">
        <v>8</v>
      </c>
      <c r="J9" s="67">
        <v>9</v>
      </c>
      <c r="K9" s="67">
        <v>10</v>
      </c>
      <c r="L9" s="67">
        <v>11</v>
      </c>
      <c r="M9" s="67">
        <v>12</v>
      </c>
    </row>
    <row r="10" spans="1:13" s="9" customFormat="1" ht="25.5" x14ac:dyDescent="0.2">
      <c r="A10" s="29">
        <v>1</v>
      </c>
      <c r="B10" s="121"/>
      <c r="C10" s="121"/>
      <c r="D10" s="19" t="s">
        <v>60</v>
      </c>
      <c r="E10" s="63"/>
      <c r="F10" s="63"/>
      <c r="G10" s="30"/>
      <c r="H10" s="30"/>
      <c r="I10" s="30"/>
      <c r="J10" s="30"/>
      <c r="K10" s="30"/>
      <c r="L10" s="78"/>
      <c r="M10" s="79"/>
    </row>
    <row r="11" spans="1:13" s="9" customFormat="1" ht="256.5" customHeight="1" thickBot="1" x14ac:dyDescent="0.25">
      <c r="A11" s="22"/>
      <c r="B11" s="122"/>
      <c r="C11" s="122"/>
      <c r="D11" s="23"/>
      <c r="E11" s="24">
        <v>1</v>
      </c>
      <c r="F11" s="132"/>
      <c r="G11" s="133"/>
      <c r="H11" s="133"/>
      <c r="I11" s="133"/>
      <c r="J11" s="134"/>
      <c r="K11" s="81">
        <v>0</v>
      </c>
      <c r="L11" s="82">
        <v>1</v>
      </c>
      <c r="M11" s="92">
        <f>K11*1</f>
        <v>0</v>
      </c>
    </row>
    <row r="12" spans="1:13" s="9" customFormat="1" x14ac:dyDescent="0.2">
      <c r="A12" s="29" t="s">
        <v>8</v>
      </c>
      <c r="B12" s="121"/>
      <c r="C12" s="121"/>
      <c r="D12" s="19" t="s">
        <v>23</v>
      </c>
      <c r="E12" s="63"/>
      <c r="F12" s="63"/>
      <c r="G12" s="30"/>
      <c r="H12" s="30"/>
      <c r="I12" s="31"/>
      <c r="J12" s="32"/>
      <c r="K12" s="30"/>
      <c r="L12" s="78"/>
      <c r="M12" s="86"/>
    </row>
    <row r="13" spans="1:13" s="9" customFormat="1" x14ac:dyDescent="0.2">
      <c r="A13" s="2"/>
      <c r="B13" s="117"/>
      <c r="C13" s="117"/>
      <c r="D13" s="10" t="s">
        <v>24</v>
      </c>
      <c r="E13" s="64">
        <v>1</v>
      </c>
      <c r="F13" s="36"/>
      <c r="G13" s="35">
        <v>0</v>
      </c>
      <c r="H13" s="36"/>
      <c r="I13" s="38"/>
      <c r="J13" s="36"/>
      <c r="K13" s="8">
        <f>G13+I13</f>
        <v>0</v>
      </c>
      <c r="L13" s="83">
        <v>0.5</v>
      </c>
      <c r="M13" s="93">
        <f>K13*0.5</f>
        <v>0</v>
      </c>
    </row>
    <row r="14" spans="1:13" s="9" customFormat="1" x14ac:dyDescent="0.2">
      <c r="A14" s="2"/>
      <c r="B14" s="117"/>
      <c r="C14" s="117"/>
      <c r="D14" s="10" t="s">
        <v>25</v>
      </c>
      <c r="E14" s="64">
        <v>1</v>
      </c>
      <c r="F14" s="37"/>
      <c r="G14" s="35">
        <v>0</v>
      </c>
      <c r="H14" s="36"/>
      <c r="I14" s="38"/>
      <c r="J14" s="36"/>
      <c r="K14" s="8">
        <f t="shared" ref="K14:K19" si="0">G14+I14</f>
        <v>0</v>
      </c>
      <c r="L14" s="83">
        <v>0.5</v>
      </c>
      <c r="M14" s="93">
        <f>K14*0.5</f>
        <v>0</v>
      </c>
    </row>
    <row r="15" spans="1:13" s="9" customFormat="1" x14ac:dyDescent="0.2">
      <c r="A15" s="2"/>
      <c r="B15" s="117"/>
      <c r="C15" s="117"/>
      <c r="D15" s="10" t="s">
        <v>28</v>
      </c>
      <c r="E15" s="64">
        <v>1</v>
      </c>
      <c r="F15" s="36"/>
      <c r="G15" s="8">
        <v>0</v>
      </c>
      <c r="H15" s="36"/>
      <c r="I15" s="46">
        <v>0</v>
      </c>
      <c r="J15" s="36"/>
      <c r="K15" s="8">
        <f t="shared" si="0"/>
        <v>0</v>
      </c>
      <c r="L15" s="83">
        <v>0.5</v>
      </c>
      <c r="M15" s="93">
        <f>K15*0.5</f>
        <v>0</v>
      </c>
    </row>
    <row r="16" spans="1:13" s="9" customFormat="1" x14ac:dyDescent="0.2">
      <c r="A16" s="2"/>
      <c r="B16" s="117"/>
      <c r="C16" s="117"/>
      <c r="D16" s="10" t="s">
        <v>39</v>
      </c>
      <c r="E16" s="64">
        <v>1</v>
      </c>
      <c r="F16" s="36"/>
      <c r="G16" s="8">
        <v>0</v>
      </c>
      <c r="H16" s="36"/>
      <c r="I16" s="46">
        <v>0</v>
      </c>
      <c r="J16" s="36"/>
      <c r="K16" s="8">
        <f t="shared" si="0"/>
        <v>0</v>
      </c>
      <c r="L16" s="83">
        <v>0.5</v>
      </c>
      <c r="M16" s="93">
        <f>K16*0.5</f>
        <v>0</v>
      </c>
    </row>
    <row r="17" spans="1:13" s="9" customFormat="1" x14ac:dyDescent="0.2">
      <c r="A17" s="22"/>
      <c r="B17" s="117"/>
      <c r="C17" s="117"/>
      <c r="D17" s="39" t="s">
        <v>38</v>
      </c>
      <c r="E17" s="65">
        <v>1</v>
      </c>
      <c r="F17" s="40"/>
      <c r="G17" s="8">
        <v>0</v>
      </c>
      <c r="H17" s="40"/>
      <c r="I17" s="46">
        <v>0</v>
      </c>
      <c r="J17" s="40"/>
      <c r="K17" s="8">
        <f t="shared" si="0"/>
        <v>0</v>
      </c>
      <c r="L17" s="83">
        <v>0.5</v>
      </c>
      <c r="M17" s="93">
        <f t="shared" ref="M17:M21" si="1">K17*0.5</f>
        <v>0</v>
      </c>
    </row>
    <row r="18" spans="1:13" s="9" customFormat="1" x14ac:dyDescent="0.2">
      <c r="A18" s="22"/>
      <c r="B18" s="117"/>
      <c r="C18" s="117"/>
      <c r="D18" s="39" t="s">
        <v>40</v>
      </c>
      <c r="E18" s="65">
        <v>1</v>
      </c>
      <c r="F18" s="40"/>
      <c r="G18" s="8">
        <v>0</v>
      </c>
      <c r="H18" s="40"/>
      <c r="I18" s="46">
        <v>0</v>
      </c>
      <c r="J18" s="40"/>
      <c r="K18" s="8">
        <f t="shared" si="0"/>
        <v>0</v>
      </c>
      <c r="L18" s="83">
        <v>0.5</v>
      </c>
      <c r="M18" s="93">
        <f t="shared" si="1"/>
        <v>0</v>
      </c>
    </row>
    <row r="19" spans="1:13" s="9" customFormat="1" x14ac:dyDescent="0.2">
      <c r="A19" s="22"/>
      <c r="B19" s="122"/>
      <c r="C19" s="122"/>
      <c r="D19" s="39" t="s">
        <v>41</v>
      </c>
      <c r="E19" s="65">
        <v>1</v>
      </c>
      <c r="F19" s="40"/>
      <c r="G19" s="41">
        <v>0</v>
      </c>
      <c r="H19" s="40"/>
      <c r="I19" s="47">
        <v>0</v>
      </c>
      <c r="J19" s="40"/>
      <c r="K19" s="8">
        <f t="shared" si="0"/>
        <v>0</v>
      </c>
      <c r="L19" s="83">
        <v>0.5</v>
      </c>
      <c r="M19" s="93">
        <f t="shared" si="1"/>
        <v>0</v>
      </c>
    </row>
    <row r="20" spans="1:13" s="9" customFormat="1" x14ac:dyDescent="0.2">
      <c r="A20" s="2"/>
      <c r="B20" s="117"/>
      <c r="C20" s="117"/>
      <c r="D20" s="10" t="s">
        <v>58</v>
      </c>
      <c r="E20" s="64">
        <v>1</v>
      </c>
      <c r="F20" s="36"/>
      <c r="G20" s="8">
        <v>0</v>
      </c>
      <c r="H20" s="36"/>
      <c r="I20" s="38"/>
      <c r="J20" s="36"/>
      <c r="K20" s="8">
        <f>G20+I20</f>
        <v>0</v>
      </c>
      <c r="L20" s="83">
        <v>0.5</v>
      </c>
      <c r="M20" s="93">
        <f t="shared" si="1"/>
        <v>0</v>
      </c>
    </row>
    <row r="21" spans="1:13" s="9" customFormat="1" ht="13.5" thickBot="1" x14ac:dyDescent="0.25">
      <c r="A21" s="71"/>
      <c r="B21" s="118"/>
      <c r="C21" s="118"/>
      <c r="D21" s="34" t="s">
        <v>57</v>
      </c>
      <c r="E21" s="77">
        <v>1</v>
      </c>
      <c r="F21" s="72"/>
      <c r="G21" s="11">
        <v>0</v>
      </c>
      <c r="H21" s="72"/>
      <c r="I21" s="73"/>
      <c r="J21" s="72"/>
      <c r="K21" s="11">
        <f>G21+I21</f>
        <v>0</v>
      </c>
      <c r="L21" s="84">
        <v>0.5</v>
      </c>
      <c r="M21" s="94">
        <f t="shared" si="1"/>
        <v>0</v>
      </c>
    </row>
    <row r="22" spans="1:13" s="9" customFormat="1" x14ac:dyDescent="0.2">
      <c r="A22" s="70" t="s">
        <v>9</v>
      </c>
      <c r="B22" s="120"/>
      <c r="C22" s="120"/>
      <c r="D22" s="25" t="s">
        <v>32</v>
      </c>
      <c r="E22" s="66"/>
      <c r="F22" s="66"/>
      <c r="G22" s="26"/>
      <c r="H22" s="26"/>
      <c r="I22" s="27"/>
      <c r="J22" s="28"/>
      <c r="K22" s="26"/>
      <c r="L22" s="80"/>
      <c r="M22" s="87"/>
    </row>
    <row r="23" spans="1:13" s="9" customFormat="1" x14ac:dyDescent="0.2">
      <c r="A23" s="2"/>
      <c r="B23" s="117"/>
      <c r="C23" s="117"/>
      <c r="D23" s="10" t="s">
        <v>15</v>
      </c>
      <c r="E23" s="64">
        <v>1</v>
      </c>
      <c r="F23" s="42"/>
      <c r="G23" s="20"/>
      <c r="H23" s="42"/>
      <c r="I23" s="46">
        <v>0</v>
      </c>
      <c r="J23" s="42"/>
      <c r="K23" s="8">
        <f>G23+I23</f>
        <v>0</v>
      </c>
      <c r="L23" s="83">
        <v>0.7</v>
      </c>
      <c r="M23" s="93">
        <f>K23*0.7</f>
        <v>0</v>
      </c>
    </row>
    <row r="24" spans="1:13" s="9" customFormat="1" x14ac:dyDescent="0.2">
      <c r="A24" s="2"/>
      <c r="B24" s="117"/>
      <c r="C24" s="117"/>
      <c r="D24" s="10" t="s">
        <v>42</v>
      </c>
      <c r="E24" s="64">
        <v>1</v>
      </c>
      <c r="F24" s="42"/>
      <c r="G24" s="8">
        <v>0</v>
      </c>
      <c r="H24" s="42"/>
      <c r="I24" s="38"/>
      <c r="J24" s="42"/>
      <c r="K24" s="8">
        <f t="shared" ref="K24:K25" si="2">G24+I24</f>
        <v>0</v>
      </c>
      <c r="L24" s="83">
        <v>0.7</v>
      </c>
      <c r="M24" s="93">
        <f t="shared" ref="M24:M25" si="3">K24*0.7</f>
        <v>0</v>
      </c>
    </row>
    <row r="25" spans="1:13" s="9" customFormat="1" ht="14.25" customHeight="1" thickBot="1" x14ac:dyDescent="0.25">
      <c r="A25" s="22"/>
      <c r="B25" s="122"/>
      <c r="C25" s="122"/>
      <c r="D25" s="39" t="s">
        <v>61</v>
      </c>
      <c r="E25" s="65">
        <v>1</v>
      </c>
      <c r="F25" s="44"/>
      <c r="G25" s="41">
        <v>0</v>
      </c>
      <c r="H25" s="44"/>
      <c r="I25" s="43"/>
      <c r="J25" s="44"/>
      <c r="K25" s="41">
        <f t="shared" si="2"/>
        <v>0</v>
      </c>
      <c r="L25" s="85">
        <v>0.7</v>
      </c>
      <c r="M25" s="95">
        <f t="shared" si="3"/>
        <v>0</v>
      </c>
    </row>
    <row r="26" spans="1:13" s="9" customFormat="1" x14ac:dyDescent="0.2">
      <c r="A26" s="29" t="s">
        <v>10</v>
      </c>
      <c r="B26" s="121"/>
      <c r="C26" s="121"/>
      <c r="D26" s="19" t="s">
        <v>26</v>
      </c>
      <c r="E26" s="63"/>
      <c r="F26" s="63"/>
      <c r="G26" s="30"/>
      <c r="H26" s="30"/>
      <c r="I26" s="31"/>
      <c r="J26" s="32"/>
      <c r="K26" s="30"/>
      <c r="L26" s="78"/>
      <c r="M26" s="86"/>
    </row>
    <row r="27" spans="1:13" s="9" customFormat="1" x14ac:dyDescent="0.2">
      <c r="A27" s="2"/>
      <c r="B27" s="15"/>
      <c r="C27" s="16"/>
      <c r="D27" s="10" t="s">
        <v>66</v>
      </c>
      <c r="E27" s="64">
        <v>1</v>
      </c>
      <c r="F27" s="62"/>
      <c r="G27" s="20"/>
      <c r="H27" s="20"/>
      <c r="I27" s="46">
        <v>0</v>
      </c>
      <c r="J27" s="21"/>
      <c r="K27" s="8">
        <f>I27</f>
        <v>0</v>
      </c>
      <c r="L27" s="83">
        <v>0.6</v>
      </c>
      <c r="M27" s="93">
        <f>K27*0.6</f>
        <v>0</v>
      </c>
    </row>
    <row r="28" spans="1:13" s="9" customFormat="1" x14ac:dyDescent="0.2">
      <c r="A28" s="2"/>
      <c r="B28" s="15"/>
      <c r="C28" s="16"/>
      <c r="D28" s="10" t="s">
        <v>17</v>
      </c>
      <c r="E28" s="64">
        <v>1</v>
      </c>
      <c r="F28" s="62"/>
      <c r="G28" s="20"/>
      <c r="H28" s="20"/>
      <c r="I28" s="46">
        <v>0</v>
      </c>
      <c r="J28" s="21"/>
      <c r="K28" s="8">
        <f t="shared" ref="K28:K30" si="4">I28</f>
        <v>0</v>
      </c>
      <c r="L28" s="83">
        <v>0.6</v>
      </c>
      <c r="M28" s="93">
        <f t="shared" ref="M28:M29" si="5">K28*0.6</f>
        <v>0</v>
      </c>
    </row>
    <row r="29" spans="1:13" s="9" customFormat="1" x14ac:dyDescent="0.2">
      <c r="A29" s="2"/>
      <c r="B29" s="15"/>
      <c r="C29" s="16"/>
      <c r="D29" s="10" t="s">
        <v>27</v>
      </c>
      <c r="E29" s="64">
        <v>1</v>
      </c>
      <c r="F29" s="62"/>
      <c r="G29" s="20"/>
      <c r="H29" s="20"/>
      <c r="I29" s="46">
        <v>0</v>
      </c>
      <c r="J29" s="21"/>
      <c r="K29" s="8">
        <f t="shared" si="4"/>
        <v>0</v>
      </c>
      <c r="L29" s="83">
        <v>0.6</v>
      </c>
      <c r="M29" s="93">
        <f t="shared" si="5"/>
        <v>0</v>
      </c>
    </row>
    <row r="30" spans="1:13" s="9" customFormat="1" x14ac:dyDescent="0.2">
      <c r="A30" s="2"/>
      <c r="B30" s="15"/>
      <c r="C30" s="16"/>
      <c r="D30" s="10" t="s">
        <v>20</v>
      </c>
      <c r="E30" s="64">
        <v>1</v>
      </c>
      <c r="F30" s="62"/>
      <c r="G30" s="20"/>
      <c r="H30" s="20"/>
      <c r="I30" s="46">
        <v>0</v>
      </c>
      <c r="J30" s="21"/>
      <c r="K30" s="8">
        <f t="shared" si="4"/>
        <v>0</v>
      </c>
      <c r="L30" s="83">
        <v>0.2</v>
      </c>
      <c r="M30" s="93">
        <f>K30*0.2</f>
        <v>0</v>
      </c>
    </row>
    <row r="31" spans="1:13" s="9" customFormat="1" x14ac:dyDescent="0.2">
      <c r="A31" s="22"/>
      <c r="B31" s="51"/>
      <c r="C31" s="52"/>
      <c r="D31" s="39" t="s">
        <v>35</v>
      </c>
      <c r="E31" s="65">
        <v>1</v>
      </c>
      <c r="F31" s="53"/>
      <c r="G31" s="41">
        <v>0</v>
      </c>
      <c r="H31" s="54"/>
      <c r="I31" s="41">
        <v>0</v>
      </c>
      <c r="J31" s="55"/>
      <c r="K31" s="8">
        <f>I31+G31</f>
        <v>0</v>
      </c>
      <c r="L31" s="83">
        <v>0.5</v>
      </c>
      <c r="M31" s="93">
        <f>K31*0.5</f>
        <v>0</v>
      </c>
    </row>
    <row r="32" spans="1:13" s="9" customFormat="1" x14ac:dyDescent="0.2">
      <c r="A32" s="2"/>
      <c r="B32" s="15"/>
      <c r="C32" s="16"/>
      <c r="D32" s="39" t="s">
        <v>50</v>
      </c>
      <c r="E32" s="65" t="s">
        <v>14</v>
      </c>
      <c r="F32" s="53"/>
      <c r="G32" s="41">
        <v>0</v>
      </c>
      <c r="H32" s="54"/>
      <c r="I32" s="41">
        <v>0</v>
      </c>
      <c r="J32" s="55"/>
      <c r="K32" s="8">
        <f>I32+G32</f>
        <v>0</v>
      </c>
      <c r="L32" s="83">
        <v>0.3</v>
      </c>
      <c r="M32" s="93">
        <f>K32*0.3</f>
        <v>0</v>
      </c>
    </row>
    <row r="33" spans="1:13" s="9" customFormat="1" ht="13.5" thickBot="1" x14ac:dyDescent="0.25">
      <c r="A33" s="71"/>
      <c r="B33" s="60"/>
      <c r="C33" s="61"/>
      <c r="D33" s="34" t="s">
        <v>51</v>
      </c>
      <c r="E33" s="77">
        <v>1</v>
      </c>
      <c r="F33" s="45"/>
      <c r="G33" s="11">
        <v>0</v>
      </c>
      <c r="H33" s="48"/>
      <c r="I33" s="48"/>
      <c r="J33" s="49"/>
      <c r="K33" s="11">
        <f>I33+G33</f>
        <v>0</v>
      </c>
      <c r="L33" s="84">
        <v>0.8</v>
      </c>
      <c r="M33" s="94">
        <f>K33*0.8</f>
        <v>0</v>
      </c>
    </row>
    <row r="34" spans="1:13" s="9" customFormat="1" x14ac:dyDescent="0.2">
      <c r="A34" s="70" t="s">
        <v>11</v>
      </c>
      <c r="B34" s="74"/>
      <c r="C34" s="75"/>
      <c r="D34" s="25" t="s">
        <v>29</v>
      </c>
      <c r="E34" s="66"/>
      <c r="F34" s="66"/>
      <c r="G34" s="26"/>
      <c r="H34" s="26"/>
      <c r="I34" s="27"/>
      <c r="J34" s="28"/>
      <c r="K34" s="26"/>
      <c r="L34" s="80"/>
      <c r="M34" s="87"/>
    </row>
    <row r="35" spans="1:13" s="9" customFormat="1" x14ac:dyDescent="0.2">
      <c r="A35" s="2"/>
      <c r="B35" s="15"/>
      <c r="C35" s="16"/>
      <c r="D35" s="10" t="s">
        <v>62</v>
      </c>
      <c r="E35" s="64">
        <v>1</v>
      </c>
      <c r="F35" s="62"/>
      <c r="G35" s="8">
        <v>0</v>
      </c>
      <c r="H35" s="20"/>
      <c r="I35" s="46">
        <v>0</v>
      </c>
      <c r="J35" s="21"/>
      <c r="K35" s="8">
        <f>G35+I35</f>
        <v>0</v>
      </c>
      <c r="L35" s="83">
        <v>0.5</v>
      </c>
      <c r="M35" s="93">
        <f>K35*0.5</f>
        <v>0</v>
      </c>
    </row>
    <row r="36" spans="1:13" s="9" customFormat="1" x14ac:dyDescent="0.2">
      <c r="A36" s="2"/>
      <c r="B36" s="15"/>
      <c r="C36" s="16"/>
      <c r="D36" s="10" t="s">
        <v>63</v>
      </c>
      <c r="E36" s="64">
        <v>1</v>
      </c>
      <c r="F36" s="62"/>
      <c r="G36" s="8">
        <v>0</v>
      </c>
      <c r="H36" s="20"/>
      <c r="I36" s="46">
        <v>0</v>
      </c>
      <c r="J36" s="21"/>
      <c r="K36" s="8">
        <f>G36+I36</f>
        <v>0</v>
      </c>
      <c r="L36" s="83">
        <v>0.5</v>
      </c>
      <c r="M36" s="93">
        <f t="shared" ref="M36:M37" si="6">K36*0.5</f>
        <v>0</v>
      </c>
    </row>
    <row r="37" spans="1:13" s="9" customFormat="1" x14ac:dyDescent="0.2">
      <c r="A37" s="2"/>
      <c r="B37" s="15"/>
      <c r="C37" s="16"/>
      <c r="D37" s="10" t="s">
        <v>43</v>
      </c>
      <c r="E37" s="64">
        <v>1</v>
      </c>
      <c r="F37" s="62"/>
      <c r="G37" s="20"/>
      <c r="H37" s="20"/>
      <c r="I37" s="46">
        <v>0</v>
      </c>
      <c r="J37" s="21"/>
      <c r="K37" s="8">
        <f>I37</f>
        <v>0</v>
      </c>
      <c r="L37" s="83">
        <v>0.5</v>
      </c>
      <c r="M37" s="93">
        <f t="shared" si="6"/>
        <v>0</v>
      </c>
    </row>
    <row r="38" spans="1:13" s="9" customFormat="1" x14ac:dyDescent="0.2">
      <c r="A38" s="2"/>
      <c r="B38" s="15"/>
      <c r="C38" s="16"/>
      <c r="D38" s="10" t="s">
        <v>31</v>
      </c>
      <c r="E38" s="64">
        <v>1</v>
      </c>
      <c r="F38" s="62"/>
      <c r="G38" s="8">
        <v>0</v>
      </c>
      <c r="H38" s="20"/>
      <c r="I38" s="50"/>
      <c r="J38" s="21"/>
      <c r="K38" s="8">
        <f>G38</f>
        <v>0</v>
      </c>
      <c r="L38" s="83">
        <v>0.7</v>
      </c>
      <c r="M38" s="93">
        <f>K38*0.7</f>
        <v>0</v>
      </c>
    </row>
    <row r="39" spans="1:13" s="9" customFormat="1" x14ac:dyDescent="0.2">
      <c r="A39" s="2"/>
      <c r="B39" s="15"/>
      <c r="C39" s="16"/>
      <c r="D39" s="10" t="s">
        <v>44</v>
      </c>
      <c r="E39" s="64">
        <v>1</v>
      </c>
      <c r="F39" s="62"/>
      <c r="G39" s="20"/>
      <c r="H39" s="20"/>
      <c r="I39" s="46">
        <v>0</v>
      </c>
      <c r="J39" s="21"/>
      <c r="K39" s="8">
        <f>I39</f>
        <v>0</v>
      </c>
      <c r="L39" s="83">
        <v>0.7</v>
      </c>
      <c r="M39" s="93">
        <f t="shared" ref="M39:M40" si="7">K39*0.7</f>
        <v>0</v>
      </c>
    </row>
    <row r="40" spans="1:13" s="9" customFormat="1" x14ac:dyDescent="0.2">
      <c r="A40" s="2"/>
      <c r="B40" s="15"/>
      <c r="C40" s="16"/>
      <c r="D40" s="10" t="s">
        <v>36</v>
      </c>
      <c r="E40" s="64">
        <v>1</v>
      </c>
      <c r="F40" s="62"/>
      <c r="G40" s="8">
        <v>0</v>
      </c>
      <c r="H40" s="20"/>
      <c r="I40" s="50"/>
      <c r="J40" s="21"/>
      <c r="K40" s="8">
        <f>G40</f>
        <v>0</v>
      </c>
      <c r="L40" s="83">
        <v>0.7</v>
      </c>
      <c r="M40" s="93">
        <f t="shared" si="7"/>
        <v>0</v>
      </c>
    </row>
    <row r="41" spans="1:13" s="9" customFormat="1" x14ac:dyDescent="0.2">
      <c r="A41" s="2"/>
      <c r="B41" s="15"/>
      <c r="C41" s="16"/>
      <c r="D41" s="10" t="s">
        <v>52</v>
      </c>
      <c r="E41" s="64">
        <v>1</v>
      </c>
      <c r="F41" s="62"/>
      <c r="G41" s="8">
        <v>0</v>
      </c>
      <c r="H41" s="20"/>
      <c r="I41" s="50"/>
      <c r="J41" s="21"/>
      <c r="K41" s="8">
        <f>G41</f>
        <v>0</v>
      </c>
      <c r="L41" s="83">
        <v>0.5</v>
      </c>
      <c r="M41" s="93">
        <f>K41*0.5</f>
        <v>0</v>
      </c>
    </row>
    <row r="42" spans="1:13" s="9" customFormat="1" x14ac:dyDescent="0.2">
      <c r="A42" s="2"/>
      <c r="B42" s="15"/>
      <c r="C42" s="16"/>
      <c r="D42" s="10" t="s">
        <v>37</v>
      </c>
      <c r="E42" s="64">
        <v>1</v>
      </c>
      <c r="F42" s="62"/>
      <c r="G42" s="8">
        <v>0</v>
      </c>
      <c r="H42" s="20"/>
      <c r="I42" s="46">
        <v>0</v>
      </c>
      <c r="J42" s="21"/>
      <c r="K42" s="8">
        <f>G42+I42</f>
        <v>0</v>
      </c>
      <c r="L42" s="83">
        <v>0.5</v>
      </c>
      <c r="M42" s="93">
        <f t="shared" ref="M42:M44" si="8">K42*0.5</f>
        <v>0</v>
      </c>
    </row>
    <row r="43" spans="1:13" s="9" customFormat="1" x14ac:dyDescent="0.2">
      <c r="A43" s="2"/>
      <c r="B43" s="15"/>
      <c r="C43" s="16"/>
      <c r="D43" s="10" t="s">
        <v>45</v>
      </c>
      <c r="E43" s="64">
        <v>1</v>
      </c>
      <c r="F43" s="62"/>
      <c r="G43" s="20"/>
      <c r="H43" s="20"/>
      <c r="I43" s="46">
        <v>0</v>
      </c>
      <c r="J43" s="21"/>
      <c r="K43" s="8">
        <f>I43</f>
        <v>0</v>
      </c>
      <c r="L43" s="83">
        <v>0.5</v>
      </c>
      <c r="M43" s="93">
        <f t="shared" si="8"/>
        <v>0</v>
      </c>
    </row>
    <row r="44" spans="1:13" s="9" customFormat="1" ht="13.5" thickBot="1" x14ac:dyDescent="0.25">
      <c r="A44" s="22"/>
      <c r="B44" s="51"/>
      <c r="C44" s="52"/>
      <c r="D44" s="39" t="s">
        <v>46</v>
      </c>
      <c r="E44" s="65">
        <v>1</v>
      </c>
      <c r="F44" s="53"/>
      <c r="G44" s="41">
        <v>0</v>
      </c>
      <c r="H44" s="54"/>
      <c r="I44" s="76"/>
      <c r="J44" s="55"/>
      <c r="K44" s="41">
        <f>G44</f>
        <v>0</v>
      </c>
      <c r="L44" s="85">
        <v>0.5</v>
      </c>
      <c r="M44" s="95">
        <f t="shared" si="8"/>
        <v>0</v>
      </c>
    </row>
    <row r="45" spans="1:13" s="9" customFormat="1" x14ac:dyDescent="0.2">
      <c r="A45" s="29" t="s">
        <v>12</v>
      </c>
      <c r="B45" s="121"/>
      <c r="C45" s="121"/>
      <c r="D45" s="19" t="s">
        <v>33</v>
      </c>
      <c r="E45" s="63"/>
      <c r="F45" s="63"/>
      <c r="G45" s="30"/>
      <c r="H45" s="30"/>
      <c r="I45" s="31"/>
      <c r="J45" s="32"/>
      <c r="K45" s="30"/>
      <c r="L45" s="78"/>
      <c r="M45" s="86"/>
    </row>
    <row r="46" spans="1:13" s="9" customFormat="1" x14ac:dyDescent="0.2">
      <c r="A46" s="2"/>
      <c r="B46" s="117"/>
      <c r="C46" s="117"/>
      <c r="D46" s="10" t="s">
        <v>65</v>
      </c>
      <c r="E46" s="64" t="s">
        <v>16</v>
      </c>
      <c r="F46" s="62"/>
      <c r="G46" s="8">
        <v>0</v>
      </c>
      <c r="H46" s="20"/>
      <c r="I46" s="46">
        <v>0</v>
      </c>
      <c r="J46" s="21"/>
      <c r="K46" s="8">
        <f>G46+I46</f>
        <v>0</v>
      </c>
      <c r="L46" s="83">
        <v>0.8</v>
      </c>
      <c r="M46" s="93">
        <f>K46*0.8</f>
        <v>0</v>
      </c>
    </row>
    <row r="47" spans="1:13" s="9" customFormat="1" ht="15" customHeight="1" thickBot="1" x14ac:dyDescent="0.25">
      <c r="A47" s="33"/>
      <c r="B47" s="119"/>
      <c r="C47" s="119"/>
      <c r="D47" s="34" t="s">
        <v>64</v>
      </c>
      <c r="E47" s="77" t="s">
        <v>14</v>
      </c>
      <c r="F47" s="45"/>
      <c r="G47" s="11">
        <v>0</v>
      </c>
      <c r="H47" s="48"/>
      <c r="I47" s="59">
        <v>0</v>
      </c>
      <c r="J47" s="49"/>
      <c r="K47" s="11">
        <f>G47+I47</f>
        <v>0</v>
      </c>
      <c r="L47" s="84">
        <v>0.8</v>
      </c>
      <c r="M47" s="94">
        <f>K47*0.8</f>
        <v>0</v>
      </c>
    </row>
    <row r="48" spans="1:13" s="9" customFormat="1" x14ac:dyDescent="0.2">
      <c r="A48" s="70" t="s">
        <v>13</v>
      </c>
      <c r="B48" s="120"/>
      <c r="C48" s="120"/>
      <c r="D48" s="25" t="s">
        <v>34</v>
      </c>
      <c r="E48" s="66" t="s">
        <v>14</v>
      </c>
      <c r="F48" s="66"/>
      <c r="G48" s="26"/>
      <c r="H48" s="26"/>
      <c r="I48" s="27"/>
      <c r="J48" s="28"/>
      <c r="K48" s="26"/>
      <c r="L48" s="80"/>
      <c r="M48" s="87"/>
    </row>
    <row r="49" spans="1:13" s="9" customFormat="1" ht="25.5" x14ac:dyDescent="0.2">
      <c r="A49" s="56"/>
      <c r="B49" s="15"/>
      <c r="C49" s="16"/>
      <c r="D49" s="10" t="s">
        <v>30</v>
      </c>
      <c r="E49" s="64" t="s">
        <v>18</v>
      </c>
      <c r="F49" s="62"/>
      <c r="G49" s="20"/>
      <c r="H49" s="20"/>
      <c r="I49" s="46">
        <v>0</v>
      </c>
      <c r="J49" s="21"/>
      <c r="K49" s="8">
        <f>I49</f>
        <v>0</v>
      </c>
      <c r="L49" s="83">
        <v>1</v>
      </c>
      <c r="M49" s="93">
        <f>K49*100</f>
        <v>0</v>
      </c>
    </row>
    <row r="50" spans="1:13" s="9" customFormat="1" x14ac:dyDescent="0.2">
      <c r="A50" s="56"/>
      <c r="B50" s="15"/>
      <c r="C50" s="16"/>
      <c r="D50" s="10" t="s">
        <v>49</v>
      </c>
      <c r="E50" s="64">
        <v>1</v>
      </c>
      <c r="F50" s="62"/>
      <c r="G50" s="8">
        <v>0</v>
      </c>
      <c r="H50" s="20"/>
      <c r="I50" s="46">
        <v>0</v>
      </c>
      <c r="J50" s="21"/>
      <c r="K50" s="8">
        <f>G50+I50</f>
        <v>0</v>
      </c>
      <c r="L50" s="83">
        <v>0.5</v>
      </c>
      <c r="M50" s="93">
        <f>K50*0.5</f>
        <v>0</v>
      </c>
    </row>
    <row r="51" spans="1:13" s="9" customFormat="1" x14ac:dyDescent="0.2">
      <c r="A51" s="56"/>
      <c r="B51" s="15"/>
      <c r="C51" s="16"/>
      <c r="D51" s="58" t="s">
        <v>47</v>
      </c>
      <c r="E51" s="64">
        <v>1</v>
      </c>
      <c r="F51" s="62"/>
      <c r="G51" s="8">
        <v>0</v>
      </c>
      <c r="H51" s="20"/>
      <c r="I51" s="46">
        <v>0</v>
      </c>
      <c r="J51" s="21"/>
      <c r="K51" s="8">
        <f>G51+I51</f>
        <v>0</v>
      </c>
      <c r="L51" s="83">
        <v>0.7</v>
      </c>
      <c r="M51" s="93">
        <f>K51*0.7</f>
        <v>0</v>
      </c>
    </row>
    <row r="52" spans="1:13" s="9" customFormat="1" ht="13.5" thickBot="1" x14ac:dyDescent="0.25">
      <c r="A52" s="57"/>
      <c r="B52" s="17"/>
      <c r="C52" s="18"/>
      <c r="D52" s="34" t="s">
        <v>48</v>
      </c>
      <c r="E52" s="77" t="s">
        <v>14</v>
      </c>
      <c r="F52" s="45"/>
      <c r="G52" s="11">
        <v>0</v>
      </c>
      <c r="H52" s="48"/>
      <c r="I52" s="59">
        <v>0</v>
      </c>
      <c r="J52" s="49"/>
      <c r="K52" s="11">
        <f>G52+I52</f>
        <v>0</v>
      </c>
      <c r="L52" s="84">
        <v>0.7</v>
      </c>
      <c r="M52" s="94">
        <f>K52*0.7</f>
        <v>0</v>
      </c>
    </row>
    <row r="53" spans="1:13" ht="12.75" customHeight="1" thickBot="1" x14ac:dyDescent="0.25">
      <c r="H53" s="91"/>
      <c r="I53" s="91"/>
      <c r="J53" s="12"/>
      <c r="K53" s="12"/>
    </row>
    <row r="54" spans="1:13" ht="12" customHeight="1" thickBot="1" x14ac:dyDescent="0.25">
      <c r="D54" s="88" t="s">
        <v>59</v>
      </c>
      <c r="E54" s="89"/>
      <c r="F54" s="89"/>
      <c r="G54" s="90"/>
      <c r="H54" s="96"/>
      <c r="I54" s="96"/>
      <c r="J54" s="97"/>
      <c r="K54" s="98"/>
      <c r="L54" s="128">
        <f>SUM(M11:M52)</f>
        <v>0</v>
      </c>
      <c r="M54" s="129"/>
    </row>
    <row r="55" spans="1:13" ht="13.5" customHeight="1" x14ac:dyDescent="0.2">
      <c r="H55" s="115"/>
      <c r="I55" s="116"/>
      <c r="J55" s="114"/>
      <c r="K55" s="114"/>
    </row>
    <row r="56" spans="1:13" ht="12" customHeight="1" x14ac:dyDescent="0.2">
      <c r="H56" s="13"/>
      <c r="I56" s="13"/>
      <c r="J56" s="14"/>
      <c r="K56" s="14"/>
    </row>
    <row r="57" spans="1:13" x14ac:dyDescent="0.2">
      <c r="H57" s="116"/>
      <c r="I57" s="116"/>
      <c r="J57" s="114"/>
      <c r="K57" s="114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41">
    <mergeCell ref="M6:M8"/>
    <mergeCell ref="L54:M54"/>
    <mergeCell ref="A2:D2"/>
    <mergeCell ref="A4:H4"/>
    <mergeCell ref="B26:C26"/>
    <mergeCell ref="B16:C16"/>
    <mergeCell ref="B19:C19"/>
    <mergeCell ref="B24:C24"/>
    <mergeCell ref="F11:J11"/>
    <mergeCell ref="B12:C12"/>
    <mergeCell ref="B13:C13"/>
    <mergeCell ref="B22:C22"/>
    <mergeCell ref="B14:C14"/>
    <mergeCell ref="B15:C15"/>
    <mergeCell ref="B10:C10"/>
    <mergeCell ref="B25:C25"/>
    <mergeCell ref="B11:C11"/>
    <mergeCell ref="B9:C9"/>
    <mergeCell ref="D6:D8"/>
    <mergeCell ref="J55:K55"/>
    <mergeCell ref="F6:F8"/>
    <mergeCell ref="G7:H7"/>
    <mergeCell ref="J57:K57"/>
    <mergeCell ref="H55:I55"/>
    <mergeCell ref="B17:C17"/>
    <mergeCell ref="B18:C18"/>
    <mergeCell ref="B20:C20"/>
    <mergeCell ref="B21:C21"/>
    <mergeCell ref="H57:I57"/>
    <mergeCell ref="B46:C46"/>
    <mergeCell ref="B47:C47"/>
    <mergeCell ref="B48:C48"/>
    <mergeCell ref="B45:C45"/>
    <mergeCell ref="B23:C23"/>
    <mergeCell ref="A6:A8"/>
    <mergeCell ref="B6:C8"/>
    <mergeCell ref="E6:E8"/>
    <mergeCell ref="L6:L8"/>
    <mergeCell ref="K7:K8"/>
    <mergeCell ref="G6:K6"/>
    <mergeCell ref="I7:J7"/>
  </mergeCells>
  <pageMargins left="0.70866141732283472" right="0.70866141732283472" top="0.78740157480314965" bottom="0.78740157480314965" header="0.31496062992125984" footer="0.31496062992125984"/>
  <pageSetup paperSize="9" scale="85" fitToHeight="2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F35" sqref="F35"/>
    </sheetView>
  </sheetViews>
  <sheetFormatPr defaultRowHeight="12.75" x14ac:dyDescent="0.2"/>
  <sheetData>
    <row r="2" spans="1:1" x14ac:dyDescent="0.2">
      <c r="A2">
        <f xml:space="preserve"> 3834+100+125+46</f>
        <v>4105</v>
      </c>
    </row>
    <row r="3" spans="1:1" x14ac:dyDescent="0.2">
      <c r="A3">
        <f>5000-A2</f>
        <v>895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VÝKAZ VÝMĚR</vt:lpstr>
      <vt:lpstr>List1</vt:lpstr>
      <vt:lpstr>'VÝKAZ VÝMĚR'!Oblast_tisku</vt:lpstr>
    </vt:vector>
  </TitlesOfParts>
  <Company>SDC Hradec Králové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Urbánková Markéta</cp:lastModifiedBy>
  <cp:lastPrinted>2019-04-30T07:07:32Z</cp:lastPrinted>
  <dcterms:created xsi:type="dcterms:W3CDTF">2011-01-14T09:12:36Z</dcterms:created>
  <dcterms:modified xsi:type="dcterms:W3CDTF">2019-06-26T10:29:00Z</dcterms:modified>
</cp:coreProperties>
</file>